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-15" windowWidth="28785" windowHeight="12825"/>
  </bookViews>
  <sheets>
    <sheet name="Форма № 2" sheetId="1" r:id="rId1"/>
    <sheet name="Форма № 2 продолж. " sheetId="2" r:id="rId2"/>
  </sheets>
  <definedNames>
    <definedName name="_xlnm.Print_Titles" localSheetId="1">'Форма № 2 продолж. '!#REF!</definedName>
    <definedName name="_xlnm.Print_Area" localSheetId="0">'Форма № 2'!$A$1:$G$26</definedName>
    <definedName name="_xlnm.Print_Area" localSheetId="1">'Форма № 2 продолж. '!$A$1:$M$43</definedName>
  </definedNames>
  <calcPr calcId="145621"/>
</workbook>
</file>

<file path=xl/calcChain.xml><?xml version="1.0" encoding="utf-8"?>
<calcChain xmlns="http://schemas.openxmlformats.org/spreadsheetml/2006/main">
  <c r="F36" i="2" l="1"/>
  <c r="G36" i="2"/>
  <c r="H36" i="2"/>
  <c r="E36" i="2"/>
  <c r="F35" i="2"/>
  <c r="G35" i="2"/>
  <c r="H35" i="2"/>
  <c r="E35" i="2"/>
  <c r="F34" i="2"/>
  <c r="G34" i="2"/>
  <c r="H34" i="2"/>
  <c r="E34" i="2"/>
  <c r="F33" i="2"/>
  <c r="G33" i="2"/>
  <c r="H33" i="2"/>
  <c r="E33" i="2"/>
  <c r="G16" i="1"/>
  <c r="G17" i="1"/>
  <c r="G18" i="1"/>
  <c r="G15" i="1"/>
  <c r="C9" i="2"/>
  <c r="E6" i="2"/>
  <c r="C20" i="2"/>
  <c r="C13" i="2"/>
  <c r="F32" i="2" l="1"/>
  <c r="E32" i="2"/>
  <c r="G32" i="2"/>
  <c r="H32" i="2"/>
  <c r="I32" i="2"/>
  <c r="F19" i="2"/>
  <c r="G19" i="2"/>
  <c r="H19" i="2"/>
  <c r="I19" i="2"/>
  <c r="E19" i="2"/>
  <c r="F6" i="2" l="1"/>
  <c r="G6" i="2"/>
  <c r="H6" i="2"/>
  <c r="I6" i="2"/>
  <c r="C39" i="2" l="1"/>
  <c r="C34" i="2"/>
  <c r="C35" i="2"/>
  <c r="C36" i="2"/>
  <c r="C33" i="2"/>
  <c r="C32" i="2" l="1"/>
  <c r="F19" i="1"/>
  <c r="C26" i="2" l="1"/>
  <c r="C23" i="2" l="1"/>
  <c r="C22" i="2" l="1"/>
  <c r="C7" i="2"/>
  <c r="C8" i="2"/>
  <c r="C21" i="2"/>
  <c r="C19" i="2" l="1"/>
  <c r="C10" i="2"/>
  <c r="C6" i="2" s="1"/>
  <c r="F20" i="1" l="1"/>
  <c r="F24" i="1" s="1"/>
  <c r="F23" i="1" l="1"/>
</calcChain>
</file>

<file path=xl/sharedStrings.xml><?xml version="1.0" encoding="utf-8"?>
<sst xmlns="http://schemas.openxmlformats.org/spreadsheetml/2006/main" count="130" uniqueCount="67">
  <si>
    <t>Форма раскрытия информации об основных показателях</t>
  </si>
  <si>
    <t>№        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</si>
  <si>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</si>
  <si>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</si>
  <si>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1.</t>
  </si>
  <si>
    <t>Доходы всего,                                                                                 в том числе по видам регулируемых услуг:</t>
  </si>
  <si>
    <t>(тыс.руб.)</t>
  </si>
  <si>
    <t>1.1.</t>
  </si>
  <si>
    <t>Взлёт - посадка</t>
  </si>
  <si>
    <t>1.2.</t>
  </si>
  <si>
    <t>1.3.</t>
  </si>
  <si>
    <t>1.4.</t>
  </si>
  <si>
    <t>2.</t>
  </si>
  <si>
    <t>Расходы всего (включая коммерческие и управленческие расходы) всего,                                      в том числе по видам регулируемых услуг:</t>
  </si>
  <si>
    <t>2.1.</t>
  </si>
  <si>
    <t>2.2.</t>
  </si>
  <si>
    <t>2.3.</t>
  </si>
  <si>
    <t xml:space="preserve">Предоставление аэровокзального комплекса </t>
  </si>
  <si>
    <t>2.4.</t>
  </si>
  <si>
    <t>Обслуживание пассажиров</t>
  </si>
  <si>
    <t>3.</t>
  </si>
  <si>
    <t>4.</t>
  </si>
  <si>
    <t>Прочие доходы</t>
  </si>
  <si>
    <t>Прочие расходы</t>
  </si>
  <si>
    <t>Прибыль (убыток) до налогообложения</t>
  </si>
  <si>
    <t>в  том  числе  по  статьям   затрат</t>
  </si>
  <si>
    <t xml:space="preserve">  Наименование                      хозяйств,  работ и операций</t>
  </si>
  <si>
    <t>Расходы,  всего</t>
  </si>
  <si>
    <t>расходы,             связанные           с участием в совместной деятельности</t>
  </si>
  <si>
    <t>материальные затраты</t>
  </si>
  <si>
    <t>затраты на оплату труда</t>
  </si>
  <si>
    <t>отчисления на социальные нужды</t>
  </si>
  <si>
    <t>амортизация</t>
  </si>
  <si>
    <t>прочие расходы по обычным видам деятельности</t>
  </si>
  <si>
    <t>операционные расходы,связанные с оплатой услуг,оказываемых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</si>
  <si>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</si>
  <si>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</si>
  <si>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</si>
  <si>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</si>
  <si>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1.Обеспечение взлёта,посадки и стоянки воздушных судов</t>
  </si>
  <si>
    <t>4.Обслуживание пассажиров</t>
  </si>
  <si>
    <t>5.Обеспечение заправки воздушных судов авиационным топливом</t>
  </si>
  <si>
    <t>6.Хранение авиационного топлива</t>
  </si>
  <si>
    <t>Итого по аэропортовой деятельности</t>
  </si>
  <si>
    <t>Прочие доходы и расходы</t>
  </si>
  <si>
    <t>I. Доходы и расходы</t>
  </si>
  <si>
    <t>Прибыль (убыток) от продаж</t>
  </si>
  <si>
    <t>Прочие доходы и расходы, в том числе:</t>
  </si>
  <si>
    <t>4.1.</t>
  </si>
  <si>
    <t>4.2.</t>
  </si>
  <si>
    <t>5.</t>
  </si>
  <si>
    <t>(оказания) регулируемых работ (услуг) АО "Аэропорт Якутск"</t>
  </si>
  <si>
    <t>финансово-хозяйственной деятельности СЕМ в сфере выполнения</t>
  </si>
  <si>
    <t>Форма №2</t>
  </si>
  <si>
    <t>Год (прогноз)
2022 г.</t>
  </si>
  <si>
    <t>2.Обеспечение авиационной безопасности</t>
  </si>
  <si>
    <t>3.Предоставление аэровокзального комплекса</t>
  </si>
  <si>
    <t>II. Расшифровка расходов по финансово-хозяйственной деятельности</t>
  </si>
  <si>
    <t>6.</t>
  </si>
  <si>
    <t xml:space="preserve"> Чистая прибыль (убыток)</t>
  </si>
  <si>
    <t>Год (факт)
2024 г.</t>
  </si>
  <si>
    <t>Обеспечение транспортной безопасности</t>
  </si>
  <si>
    <t>2024 год (факт)</t>
  </si>
  <si>
    <t>Год (факт)
2025 г.</t>
  </si>
  <si>
    <t>Год (прогноз)
2026 г.</t>
  </si>
  <si>
    <t>2025 год (факт)</t>
  </si>
  <si>
    <t>2026 год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</si>
</sst>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_ ;\-#,##0\ "/>
    <numFmt numFmtId="166" formatCode="#,##0.0"/>
    <numFmt numFmtId="167" formatCode="_-* #,##0.00_р_._-;\-* #,##0.00_р_._-;_-* \-??_р_._-;_-@_-"/>
    <numFmt numFmtId="168" formatCode="_-* #,##0.00[$€-1]_-;\-* #,##0.00[$€-1]_-;_-* &quot;-&quot;??[$€-1]_-"/>
    <numFmt numFmtId="169" formatCode="&quot;$&quot;#,##0_);[Red]\(&quot;$&quot;#,##0\)"/>
    <numFmt numFmtId="170" formatCode="#,##0.000"/>
    <numFmt numFmtId="171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8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b/>
      <sz val="9"/>
      <color rgb="FF333399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lightDown">
        <f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7" fontId="7" fillId="0" borderId="0" applyBorder="0" applyAlignment="0" applyProtection="0"/>
    <xf numFmtId="0" fontId="10" fillId="0" borderId="0"/>
    <xf numFmtId="0" fontId="11" fillId="0" borderId="0"/>
    <xf numFmtId="0" fontId="8" fillId="0" borderId="0"/>
    <xf numFmtId="0" fontId="7" fillId="0" borderId="0"/>
    <xf numFmtId="0" fontId="9" fillId="0" borderId="0"/>
    <xf numFmtId="164" fontId="7" fillId="0" borderId="0" applyFont="0" applyFill="0" applyBorder="0" applyAlignment="0" applyProtection="0"/>
    <xf numFmtId="49" fontId="12" fillId="0" borderId="0" applyBorder="0">
      <alignment vertical="top"/>
    </xf>
    <xf numFmtId="0" fontId="13" fillId="0" borderId="0">
      <alignment horizontal="left"/>
    </xf>
    <xf numFmtId="0" fontId="2" fillId="0" borderId="0"/>
    <xf numFmtId="0" fontId="14" fillId="0" borderId="0"/>
    <xf numFmtId="168" fontId="14" fillId="0" borderId="0"/>
    <xf numFmtId="0" fontId="15" fillId="0" borderId="0"/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169" fontId="16" fillId="0" borderId="0" applyFont="0" applyFill="0" applyBorder="0" applyAlignment="0" applyProtection="0"/>
    <xf numFmtId="0" fontId="17" fillId="0" borderId="0" applyFill="0" applyBorder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49" fontId="23" fillId="2" borderId="6" applyNumberFormat="0" applyFill="0" applyBorder="0" applyAlignment="0" applyProtection="0">
      <alignment horizontal="left" vertical="center"/>
    </xf>
    <xf numFmtId="49" fontId="12" fillId="0" borderId="0" applyBorder="0">
      <alignment vertical="top"/>
    </xf>
    <xf numFmtId="0" fontId="24" fillId="0" borderId="0"/>
    <xf numFmtId="0" fontId="2" fillId="0" borderId="0"/>
    <xf numFmtId="0" fontId="9" fillId="0" borderId="0"/>
    <xf numFmtId="0" fontId="2" fillId="0" borderId="0"/>
    <xf numFmtId="0" fontId="8" fillId="0" borderId="0"/>
    <xf numFmtId="0" fontId="2" fillId="0" borderId="0"/>
    <xf numFmtId="0" fontId="9" fillId="0" borderId="0"/>
    <xf numFmtId="0" fontId="7" fillId="0" borderId="0"/>
    <xf numFmtId="0" fontId="3" fillId="0" borderId="5">
      <alignment horizontal="center" vertical="center"/>
    </xf>
    <xf numFmtId="0" fontId="7" fillId="0" borderId="0"/>
    <xf numFmtId="164" fontId="9" fillId="0" borderId="0" applyFon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0" fontId="27" fillId="0" borderId="0"/>
    <xf numFmtId="166" fontId="28" fillId="0" borderId="7" applyAlignment="0" applyProtection="0">
      <alignment vertical="justify"/>
      <protection locked="0"/>
    </xf>
    <xf numFmtId="0" fontId="24" fillId="0" borderId="0"/>
  </cellStyleXfs>
  <cellXfs count="49">
    <xf numFmtId="0" fontId="0" fillId="0" borderId="0" xfId="0"/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171" fontId="25" fillId="0" borderId="0" xfId="0" applyNumberFormat="1" applyFont="1" applyFill="1" applyAlignment="1">
      <alignment vertical="center"/>
    </xf>
    <xf numFmtId="166" fontId="25" fillId="0" borderId="0" xfId="0" applyNumberFormat="1" applyFont="1" applyFill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70" fontId="6" fillId="0" borderId="4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</cellXfs>
  <cellStyles count="68">
    <cellStyle name=" 1" xfId="18"/>
    <cellStyle name=" 1 2" xfId="19"/>
    <cellStyle name=" 1_Stage1" xfId="20"/>
    <cellStyle name="_Model_RAB Мой_PR.PROG.WARM.NOTCOMBI.2012.2.16_v1.4(04.04.11) " xfId="21"/>
    <cellStyle name="_Model_RAB Мой_Книга2_PR.PROG.WARM.NOTCOMBI.2012.2.16_v1.4(04.04.11) " xfId="22"/>
    <cellStyle name="_Model_RAB_MRSK_svod_PR.PROG.WARM.NOTCOMBI.2012.2.16_v1.4(04.04.11) " xfId="23"/>
    <cellStyle name="_Model_RAB_MRSK_svod_Книга2_PR.PROG.WARM.NOTCOMBI.2012.2.16_v1.4(04.04.11) " xfId="24"/>
    <cellStyle name="_МОДЕЛЬ_1 (2)_PR.PROG.WARM.NOTCOMBI.2012.2.16_v1.4(04.04.11) " xfId="25"/>
    <cellStyle name="_МОДЕЛЬ_1 (2)_Книга2_PR.PROG.WARM.NOTCOMBI.2012.2.16_v1.4(04.04.11) " xfId="26"/>
    <cellStyle name="_пр 5 тариф RAB_PR.PROG.WARM.NOTCOMBI.2012.2.16_v1.4(04.04.11) " xfId="27"/>
    <cellStyle name="_пр 5 тариф RAB_Книга2_PR.PROG.WARM.NOTCOMBI.2012.2.16_v1.4(04.04.11) " xfId="28"/>
    <cellStyle name="_Расчет RAB_22072008_PR.PROG.WARM.NOTCOMBI.2012.2.16_v1.4(04.04.11) " xfId="29"/>
    <cellStyle name="_Расчет RAB_22072008_Книга2_PR.PROG.WARM.NOTCOMBI.2012.2.16_v1.4(04.04.11) " xfId="30"/>
    <cellStyle name="_Расчет RAB_Лен и МОЭСК_с 2010 года_14.04.2009_со сглаж_version 3.0_без ФСК_PR.PROG.WARM.NOTCOMBI.2012.2.16_v1.4(04.04.11) " xfId="31"/>
    <cellStyle name="_Расчет RAB_Лен и МОЭСК_с 2010 года_14.04.2009_со сглаж_version 3.0_без ФСК_Книга2_PR.PROG.WARM.NOTCOMBI.2012.2.16_v1.4(04.04.11) " xfId="32"/>
    <cellStyle name="Currency [0]" xfId="33"/>
    <cellStyle name="Currency2" xfId="34"/>
    <cellStyle name="Followed Hyperlink" xfId="35"/>
    <cellStyle name="Hyperlink" xfId="36"/>
    <cellStyle name="normal" xfId="37"/>
    <cellStyle name="Normal1" xfId="38"/>
    <cellStyle name="Normal2" xfId="39"/>
    <cellStyle name="Percent1" xfId="40"/>
    <cellStyle name="TableStyleLight1" xfId="8"/>
    <cellStyle name="Гиперссылка 5" xfId="41"/>
    <cellStyle name="Двойной клик" xfId="42"/>
    <cellStyle name="Заголовок1" xfId="66"/>
    <cellStyle name="Обычный" xfId="0" builtinId="0"/>
    <cellStyle name="Обычный 10" xfId="43"/>
    <cellStyle name="Обычный 11" xfId="63"/>
    <cellStyle name="Обычный 12 2" xfId="44"/>
    <cellStyle name="Обычный 2" xfId="1"/>
    <cellStyle name="Обычный 2 2" xfId="9"/>
    <cellStyle name="Обычный 2 2 2" xfId="65"/>
    <cellStyle name="Обычный 2 3" xfId="46"/>
    <cellStyle name="Обычный 2 4" xfId="49"/>
    <cellStyle name="Обычный 2 4 2" xfId="58"/>
    <cellStyle name="Обычный 2 5" xfId="55"/>
    <cellStyle name="Обычный 2_Смета 2011 (корр.29.11.11)" xfId="67"/>
    <cellStyle name="Обычный 3" xfId="2"/>
    <cellStyle name="Обычный 3 2" xfId="10"/>
    <cellStyle name="Обычный 3 2 2" xfId="48"/>
    <cellStyle name="Обычный 3 3" xfId="51"/>
    <cellStyle name="Обычный 3 4" xfId="17"/>
    <cellStyle name="Обычный 3 4 2" xfId="45"/>
    <cellStyle name="Обычный 3 4 2 2" xfId="57"/>
    <cellStyle name="Обычный 4" xfId="6"/>
    <cellStyle name="Обычный 4 2" xfId="53"/>
    <cellStyle name="Обычный 4 3" xfId="16"/>
    <cellStyle name="Обычный 4 4" xfId="60"/>
    <cellStyle name="Обычный 5" xfId="11"/>
    <cellStyle name="Обычный 5 2" xfId="47"/>
    <cellStyle name="Обычный 5 3" xfId="61"/>
    <cellStyle name="Обычный 6" xfId="12"/>
    <cellStyle name="Обычный 6 2" xfId="50"/>
    <cellStyle name="Обычный 6 3" xfId="62"/>
    <cellStyle name="Обычный 7" xfId="13"/>
    <cellStyle name="Обычный 8" xfId="15"/>
    <cellStyle name="Обычный 9" xfId="59"/>
    <cellStyle name="Процентный 2" xfId="3"/>
    <cellStyle name="Процентный 3" xfId="56"/>
    <cellStyle name="Процентный 4" xfId="5"/>
    <cellStyle name="Стиль 1" xfId="52"/>
    <cellStyle name="Финансовый 2" xfId="4"/>
    <cellStyle name="Финансовый 2 2" xfId="64"/>
    <cellStyle name="Финансовый 3" xfId="7"/>
    <cellStyle name="Финансовый 4" xfId="54"/>
    <cellStyle name="Финансовый 5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zoomScaleSheetLayoutView="115" workbookViewId="0">
      <selection activeCell="I15" sqref="I15:I18"/>
    </sheetView>
  </sheetViews>
  <sheetFormatPr defaultRowHeight="15"/>
  <cols>
    <col min="1" max="1" width="5.28515625" style="19" customWidth="1"/>
    <col min="2" max="2" width="45.42578125" style="19" customWidth="1"/>
    <col min="3" max="3" width="13.42578125" style="19" customWidth="1"/>
    <col min="4" max="4" width="16.5703125" style="19" customWidth="1"/>
    <col min="5" max="5" width="16.42578125" style="19" customWidth="1"/>
    <col min="6" max="6" width="0" style="19" hidden="1" customWidth="1"/>
    <col min="7" max="7" width="15.28515625" style="19" customWidth="1"/>
    <col min="8" max="8" width="13.28515625" style="19" customWidth="1"/>
    <col min="9" max="9" width="10" style="19" bestFit="1" customWidth="1"/>
    <col min="10" max="12" width="9.140625" style="19"/>
    <col min="13" max="13" width="12.28515625" style="19" customWidth="1"/>
    <col min="14" max="16384" width="9.140625" style="19"/>
  </cols>
  <sheetData>
    <row r="1" spans="1:10" ht="15.75">
      <c r="G1" s="21" t="s">
        <v>53</v>
      </c>
    </row>
    <row r="2" spans="1:10" ht="15.75" customHeight="1">
      <c r="A2" s="39" t="s">
        <v>0</v>
      </c>
      <c r="B2" s="39"/>
      <c r="C2" s="39"/>
      <c r="D2" s="39"/>
      <c r="E2" s="39"/>
      <c r="F2" s="39"/>
    </row>
    <row r="3" spans="1:10" ht="15.75" customHeight="1">
      <c r="A3" s="39" t="s">
        <v>52</v>
      </c>
      <c r="B3" s="39"/>
      <c r="C3" s="39"/>
      <c r="D3" s="39"/>
      <c r="E3" s="39"/>
      <c r="F3" s="39"/>
    </row>
    <row r="4" spans="1:10" ht="15.75" customHeight="1">
      <c r="A4" s="39" t="s">
        <v>51</v>
      </c>
      <c r="B4" s="39"/>
      <c r="C4" s="39"/>
      <c r="D4" s="39"/>
      <c r="E4" s="39"/>
      <c r="F4" s="39"/>
    </row>
    <row r="5" spans="1:10" ht="15.75">
      <c r="A5" s="12"/>
      <c r="B5" s="12"/>
      <c r="C5" s="12"/>
    </row>
    <row r="6" spans="1:10" ht="15.75">
      <c r="A6" s="40" t="s">
        <v>45</v>
      </c>
      <c r="B6" s="40"/>
      <c r="C6" s="40"/>
      <c r="D6" s="40"/>
      <c r="E6" s="40"/>
      <c r="F6" s="40"/>
    </row>
    <row r="7" spans="1:10" ht="15.75">
      <c r="A7" s="12"/>
      <c r="B7" s="12"/>
      <c r="C7" s="12"/>
    </row>
    <row r="8" spans="1:10" ht="63">
      <c r="A8" s="15" t="s">
        <v>1</v>
      </c>
      <c r="B8" s="16" t="s">
        <v>2</v>
      </c>
      <c r="C8" s="15" t="s">
        <v>3</v>
      </c>
      <c r="D8" s="17" t="s">
        <v>60</v>
      </c>
      <c r="E8" s="17" t="s">
        <v>63</v>
      </c>
      <c r="F8" s="17" t="s">
        <v>54</v>
      </c>
      <c r="G8" s="17" t="s">
        <v>64</v>
      </c>
    </row>
    <row r="9" spans="1:10" ht="31.5">
      <c r="A9" s="7" t="s">
        <v>4</v>
      </c>
      <c r="B9" s="16" t="s">
        <v>5</v>
      </c>
      <c r="C9" s="7" t="s">
        <v>6</v>
      </c>
      <c r="D9" s="25">
        <v>2419230</v>
      </c>
      <c r="E9" s="25">
        <v>2415623</v>
      </c>
      <c r="F9" s="1">
        <v>1591112.32855</v>
      </c>
      <c r="G9" s="25">
        <v>2842697</v>
      </c>
      <c r="H9" s="23"/>
      <c r="I9" s="23"/>
      <c r="J9" s="23"/>
    </row>
    <row r="10" spans="1:10" ht="15.75">
      <c r="A10" s="7" t="s">
        <v>7</v>
      </c>
      <c r="B10" s="8" t="s">
        <v>8</v>
      </c>
      <c r="C10" s="7" t="s">
        <v>6</v>
      </c>
      <c r="D10" s="25">
        <v>485995</v>
      </c>
      <c r="E10" s="25">
        <v>440116</v>
      </c>
      <c r="F10" s="1">
        <v>370513</v>
      </c>
      <c r="G10" s="25">
        <v>565221</v>
      </c>
      <c r="H10" s="23"/>
      <c r="I10" s="23"/>
      <c r="J10" s="23"/>
    </row>
    <row r="11" spans="1:10" ht="15.75">
      <c r="A11" s="7" t="s">
        <v>9</v>
      </c>
      <c r="B11" s="8" t="s">
        <v>61</v>
      </c>
      <c r="C11" s="7" t="s">
        <v>6</v>
      </c>
      <c r="D11" s="25">
        <v>298014</v>
      </c>
      <c r="E11" s="25">
        <v>284860</v>
      </c>
      <c r="F11" s="1">
        <v>173413</v>
      </c>
      <c r="G11" s="25">
        <v>392885</v>
      </c>
      <c r="H11" s="23"/>
      <c r="I11" s="23"/>
      <c r="J11" s="23"/>
    </row>
    <row r="12" spans="1:10" ht="15.75">
      <c r="A12" s="7" t="s">
        <v>10</v>
      </c>
      <c r="B12" s="8" t="s">
        <v>17</v>
      </c>
      <c r="C12" s="7" t="s">
        <v>6</v>
      </c>
      <c r="D12" s="25">
        <v>152283</v>
      </c>
      <c r="E12" s="25">
        <v>156352</v>
      </c>
      <c r="F12" s="1">
        <v>82917</v>
      </c>
      <c r="G12" s="25">
        <v>223163</v>
      </c>
      <c r="H12" s="23"/>
      <c r="I12" s="23"/>
      <c r="J12" s="23"/>
    </row>
    <row r="13" spans="1:10" ht="15.75">
      <c r="A13" s="18" t="s">
        <v>11</v>
      </c>
      <c r="B13" s="8" t="s">
        <v>19</v>
      </c>
      <c r="C13" s="7" t="s">
        <v>6</v>
      </c>
      <c r="D13" s="25">
        <v>141242</v>
      </c>
      <c r="E13" s="25">
        <v>147426</v>
      </c>
      <c r="F13" s="1">
        <v>77533</v>
      </c>
      <c r="G13" s="25">
        <v>276501</v>
      </c>
      <c r="H13" s="24"/>
      <c r="I13" s="24"/>
      <c r="J13" s="23"/>
    </row>
    <row r="14" spans="1:10" ht="45.75" customHeight="1">
      <c r="A14" s="7" t="s">
        <v>12</v>
      </c>
      <c r="B14" s="16" t="s">
        <v>13</v>
      </c>
      <c r="C14" s="7" t="s">
        <v>6</v>
      </c>
      <c r="D14" s="1">
        <v>2281239</v>
      </c>
      <c r="E14" s="25">
        <v>2498441</v>
      </c>
      <c r="F14" s="1">
        <v>1721342</v>
      </c>
      <c r="G14" s="1">
        <v>2663328</v>
      </c>
      <c r="H14" s="24"/>
      <c r="I14" s="23"/>
      <c r="J14" s="23"/>
    </row>
    <row r="15" spans="1:10" ht="15.75">
      <c r="A15" s="7" t="s">
        <v>14</v>
      </c>
      <c r="B15" s="8" t="s">
        <v>8</v>
      </c>
      <c r="C15" s="7" t="s">
        <v>6</v>
      </c>
      <c r="D15" s="1">
        <v>492894.69900000002</v>
      </c>
      <c r="E15" s="25">
        <v>560528.11800000002</v>
      </c>
      <c r="F15" s="1">
        <v>364347.28581445786</v>
      </c>
      <c r="G15" s="25">
        <f>E15*1.02</f>
        <v>571738.68036</v>
      </c>
      <c r="H15" s="23"/>
      <c r="I15" s="23"/>
      <c r="J15" s="23"/>
    </row>
    <row r="16" spans="1:10" ht="15.75">
      <c r="A16" s="7" t="s">
        <v>15</v>
      </c>
      <c r="B16" s="8" t="s">
        <v>61</v>
      </c>
      <c r="C16" s="7" t="s">
        <v>6</v>
      </c>
      <c r="D16" s="1">
        <v>327509.06400000001</v>
      </c>
      <c r="E16" s="25">
        <v>359006.83399999997</v>
      </c>
      <c r="F16" s="1">
        <v>257267.34153358513</v>
      </c>
      <c r="G16" s="25">
        <f t="shared" ref="G16:G18" si="0">E16*1.02</f>
        <v>366186.97067999997</v>
      </c>
      <c r="H16" s="23"/>
      <c r="I16" s="23"/>
      <c r="J16" s="23"/>
    </row>
    <row r="17" spans="1:10" ht="15.75">
      <c r="A17" s="7" t="s">
        <v>16</v>
      </c>
      <c r="B17" s="8" t="s">
        <v>17</v>
      </c>
      <c r="C17" s="7" t="s">
        <v>6</v>
      </c>
      <c r="D17" s="1">
        <v>194371.35</v>
      </c>
      <c r="E17" s="25">
        <v>205044.99</v>
      </c>
      <c r="F17" s="1">
        <v>137922.80816393509</v>
      </c>
      <c r="G17" s="25">
        <f t="shared" si="0"/>
        <v>209145.8898</v>
      </c>
      <c r="H17" s="23"/>
      <c r="I17" s="23"/>
      <c r="J17" s="23"/>
    </row>
    <row r="18" spans="1:10" ht="15.75">
      <c r="A18" s="7" t="s">
        <v>18</v>
      </c>
      <c r="B18" s="8" t="s">
        <v>19</v>
      </c>
      <c r="C18" s="7" t="s">
        <v>6</v>
      </c>
      <c r="D18" s="1">
        <v>198733.32</v>
      </c>
      <c r="E18" s="25">
        <v>229675.22700000001</v>
      </c>
      <c r="F18" s="1">
        <v>158988.7497361899</v>
      </c>
      <c r="G18" s="25">
        <f t="shared" si="0"/>
        <v>234268.73154000001</v>
      </c>
      <c r="H18" s="23"/>
      <c r="I18" s="23"/>
      <c r="J18" s="23"/>
    </row>
    <row r="19" spans="1:10" ht="15.75">
      <c r="A19" s="7" t="s">
        <v>20</v>
      </c>
      <c r="B19" s="8" t="s">
        <v>46</v>
      </c>
      <c r="C19" s="7" t="s">
        <v>6</v>
      </c>
      <c r="D19" s="1">
        <v>137991.49500000011</v>
      </c>
      <c r="E19" s="25">
        <v>-82817.758074999787</v>
      </c>
      <c r="F19" s="25">
        <f t="shared" ref="F19" si="1">F9-F14</f>
        <v>-130229.67145000002</v>
      </c>
      <c r="G19" s="25">
        <v>179368.60900000017</v>
      </c>
      <c r="H19" s="23"/>
      <c r="I19" s="23"/>
      <c r="J19" s="23"/>
    </row>
    <row r="20" spans="1:10" ht="15.75">
      <c r="A20" s="7" t="s">
        <v>21</v>
      </c>
      <c r="B20" s="8" t="s">
        <v>47</v>
      </c>
      <c r="C20" s="7" t="s">
        <v>6</v>
      </c>
      <c r="D20" s="1">
        <v>-82305</v>
      </c>
      <c r="E20" s="25">
        <v>99633</v>
      </c>
      <c r="F20" s="1" t="e">
        <f>#REF!-#REF!+F21-F22</f>
        <v>#REF!</v>
      </c>
      <c r="G20" s="25">
        <v>-175476</v>
      </c>
      <c r="I20" s="23"/>
    </row>
    <row r="21" spans="1:10" ht="15.75">
      <c r="A21" s="7" t="s">
        <v>48</v>
      </c>
      <c r="B21" s="8" t="s">
        <v>22</v>
      </c>
      <c r="C21" s="7" t="s">
        <v>6</v>
      </c>
      <c r="D21" s="1">
        <v>1274534</v>
      </c>
      <c r="E21" s="25">
        <v>566923</v>
      </c>
      <c r="F21" s="1">
        <v>231184</v>
      </c>
      <c r="G21" s="25">
        <v>11187</v>
      </c>
      <c r="H21" s="20"/>
    </row>
    <row r="22" spans="1:10" ht="16.5" customHeight="1">
      <c r="A22" s="7" t="s">
        <v>49</v>
      </c>
      <c r="B22" s="8" t="s">
        <v>23</v>
      </c>
      <c r="C22" s="7" t="s">
        <v>6</v>
      </c>
      <c r="D22" s="1">
        <v>1356839</v>
      </c>
      <c r="E22" s="25">
        <v>467290</v>
      </c>
      <c r="F22" s="1">
        <v>56998</v>
      </c>
      <c r="G22" s="25">
        <v>186663</v>
      </c>
    </row>
    <row r="23" spans="1:10" ht="15.75">
      <c r="A23" s="7" t="s">
        <v>50</v>
      </c>
      <c r="B23" s="8" t="s">
        <v>24</v>
      </c>
      <c r="C23" s="7" t="s">
        <v>6</v>
      </c>
      <c r="D23" s="1">
        <v>55686.495000000112</v>
      </c>
      <c r="E23" s="25">
        <v>16815.241925000213</v>
      </c>
      <c r="F23" s="1" t="e">
        <f>F19+F20-1</f>
        <v>#REF!</v>
      </c>
      <c r="G23" s="25">
        <v>3892.6090000001714</v>
      </c>
    </row>
    <row r="24" spans="1:10" ht="21.75" customHeight="1">
      <c r="A24" s="7" t="s">
        <v>58</v>
      </c>
      <c r="B24" s="8" t="s">
        <v>59</v>
      </c>
      <c r="C24" s="7" t="s">
        <v>6</v>
      </c>
      <c r="D24" s="1">
        <v>21916</v>
      </c>
      <c r="E24" s="1">
        <v>2941.2419250002131</v>
      </c>
      <c r="F24" s="1" t="e">
        <f>F20+#REF!-1</f>
        <v>#REF!</v>
      </c>
      <c r="G24" s="25">
        <v>2997.6090000001714</v>
      </c>
    </row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</sheetData>
  <mergeCells count="4">
    <mergeCell ref="A2:F2"/>
    <mergeCell ref="A3:F3"/>
    <mergeCell ref="A4:F4"/>
    <mergeCell ref="A6:F6"/>
  </mergeCells>
  <phoneticPr fontId="0" type="noConversion"/>
  <pageMargins left="0.37" right="0.35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0"/>
  <sheetViews>
    <sheetView view="pageBreakPreview" zoomScale="90" zoomScaleNormal="100" zoomScaleSheetLayoutView="90" workbookViewId="0">
      <selection activeCell="H11" sqref="H11"/>
    </sheetView>
  </sheetViews>
  <sheetFormatPr defaultRowHeight="15"/>
  <cols>
    <col min="1" max="1" width="4" style="14" customWidth="1"/>
    <col min="2" max="2" width="34.7109375" style="14" customWidth="1"/>
    <col min="3" max="3" width="10.7109375" style="13" customWidth="1"/>
    <col min="4" max="4" width="13.7109375" style="13" customWidth="1"/>
    <col min="5" max="5" width="11.140625" style="13" customWidth="1"/>
    <col min="6" max="6" width="10.140625" style="13" customWidth="1"/>
    <col min="7" max="7" width="11.5703125" style="13" customWidth="1"/>
    <col min="8" max="9" width="12.5703125" style="13" bestFit="1" customWidth="1"/>
    <col min="10" max="10" width="21.7109375" style="13" customWidth="1"/>
    <col min="11" max="11" width="12" style="13" customWidth="1"/>
    <col min="12" max="12" width="11.5703125" style="13" customWidth="1"/>
    <col min="13" max="13" width="11.140625" style="13" customWidth="1"/>
    <col min="14" max="14" width="10.28515625" style="13" bestFit="1" customWidth="1"/>
    <col min="15" max="15" width="9.140625" style="14" customWidth="1"/>
    <col min="16" max="16" width="11.5703125" style="22" bestFit="1" customWidth="1"/>
    <col min="17" max="17" width="11" style="22" customWidth="1"/>
    <col min="18" max="18" width="10.42578125" style="22" bestFit="1" customWidth="1"/>
    <col min="19" max="19" width="11" style="22" customWidth="1"/>
    <col min="20" max="20" width="10.42578125" style="22" bestFit="1" customWidth="1"/>
    <col min="21" max="21" width="12.28515625" style="22" customWidth="1"/>
    <col min="22" max="25" width="9.140625" style="22"/>
    <col min="26" max="16384" width="9.140625" style="14"/>
  </cols>
  <sheetData>
    <row r="1" spans="2:19" ht="23.25" customHeight="1">
      <c r="B1" s="45" t="s">
        <v>57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2:19" ht="19.5" customHeight="1">
      <c r="B2" s="41" t="s">
        <v>62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9">
      <c r="B3" s="42" t="s">
        <v>26</v>
      </c>
      <c r="C3" s="43" t="s">
        <v>27</v>
      </c>
      <c r="D3" s="46" t="s">
        <v>25</v>
      </c>
      <c r="E3" s="47"/>
      <c r="F3" s="47"/>
      <c r="G3" s="47"/>
      <c r="H3" s="47"/>
      <c r="I3" s="47"/>
      <c r="J3" s="47"/>
      <c r="K3" s="47"/>
      <c r="L3" s="47"/>
      <c r="M3" s="48"/>
    </row>
    <row r="4" spans="2:19" ht="89.25" customHeight="1">
      <c r="B4" s="42"/>
      <c r="C4" s="43"/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  <c r="M4" s="2" t="s">
        <v>37</v>
      </c>
    </row>
    <row r="5" spans="2:19">
      <c r="B5" s="3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</row>
    <row r="6" spans="2:19">
      <c r="B6" s="5" t="s">
        <v>38</v>
      </c>
      <c r="C6" s="9">
        <f>C7+C8+C9+C10</f>
        <v>1213508.433</v>
      </c>
      <c r="D6" s="9"/>
      <c r="E6" s="9">
        <f>SUM(E7:E10)</f>
        <v>189835.3392136</v>
      </c>
      <c r="F6" s="9">
        <f t="shared" ref="F6:I6" si="0">SUM(F7:F10)</f>
        <v>657616.701</v>
      </c>
      <c r="G6" s="9">
        <f t="shared" si="0"/>
        <v>197240.31400000001</v>
      </c>
      <c r="H6" s="9">
        <f t="shared" si="0"/>
        <v>49278.940999999999</v>
      </c>
      <c r="I6" s="9">
        <f t="shared" si="0"/>
        <v>119536.39200000001</v>
      </c>
      <c r="J6" s="32"/>
      <c r="K6" s="10"/>
      <c r="L6" s="9"/>
      <c r="M6" s="9"/>
      <c r="O6" s="27"/>
      <c r="P6" s="27"/>
      <c r="Q6" s="27"/>
      <c r="R6" s="27"/>
      <c r="S6" s="27"/>
    </row>
    <row r="7" spans="2:19" ht="30">
      <c r="B7" s="6" t="s">
        <v>39</v>
      </c>
      <c r="C7" s="9">
        <f>'Форма № 2'!D15</f>
        <v>492894.69900000002</v>
      </c>
      <c r="D7" s="9"/>
      <c r="E7" s="38">
        <v>74950.892000000007</v>
      </c>
      <c r="F7" s="38">
        <v>272441.66899999999</v>
      </c>
      <c r="G7" s="38">
        <v>81732.5</v>
      </c>
      <c r="H7" s="4">
        <v>13041.874</v>
      </c>
      <c r="I7" s="4">
        <v>50727.764000000003</v>
      </c>
      <c r="J7" s="32"/>
      <c r="K7" s="11"/>
      <c r="L7" s="4"/>
      <c r="M7" s="4"/>
      <c r="O7" s="27"/>
      <c r="P7" s="27"/>
      <c r="Q7" s="27"/>
      <c r="R7" s="27"/>
      <c r="S7" s="27"/>
    </row>
    <row r="8" spans="2:19" ht="34.5" customHeight="1">
      <c r="B8" s="6" t="s">
        <v>55</v>
      </c>
      <c r="C8" s="9">
        <f>'Форма № 2'!D16</f>
        <v>327509.06400000001</v>
      </c>
      <c r="D8" s="9"/>
      <c r="E8" s="4">
        <v>17639.514213600003</v>
      </c>
      <c r="F8" s="4">
        <v>216850.89199999999</v>
      </c>
      <c r="G8" s="4">
        <v>65002.224999999999</v>
      </c>
      <c r="H8" s="4">
        <v>7817.8050000000003</v>
      </c>
      <c r="I8" s="4">
        <v>20198.628000000001</v>
      </c>
      <c r="J8" s="32"/>
      <c r="K8" s="11"/>
      <c r="L8" s="4"/>
      <c r="M8" s="4"/>
      <c r="O8" s="27"/>
      <c r="P8" s="28"/>
      <c r="Q8" s="27"/>
      <c r="R8" s="28"/>
    </row>
    <row r="9" spans="2:19" ht="36" customHeight="1">
      <c r="B9" s="6" t="s">
        <v>56</v>
      </c>
      <c r="C9" s="9">
        <f>'Форма № 2'!D17</f>
        <v>194371.35</v>
      </c>
      <c r="D9" s="9"/>
      <c r="E9" s="4">
        <v>59966.430999999997</v>
      </c>
      <c r="F9" s="4">
        <v>57141.133000000002</v>
      </c>
      <c r="G9" s="4">
        <v>17148.972000000002</v>
      </c>
      <c r="H9" s="4">
        <v>23527.42</v>
      </c>
      <c r="I9" s="4">
        <v>36587</v>
      </c>
      <c r="J9" s="32"/>
      <c r="K9" s="11"/>
      <c r="L9" s="4"/>
      <c r="M9" s="4"/>
      <c r="O9" s="27"/>
      <c r="P9" s="28"/>
      <c r="Q9" s="27"/>
      <c r="R9" s="28"/>
    </row>
    <row r="10" spans="2:19">
      <c r="B10" s="6" t="s">
        <v>40</v>
      </c>
      <c r="C10" s="9">
        <f>'Форма № 2'!D18</f>
        <v>198733.32</v>
      </c>
      <c r="D10" s="9"/>
      <c r="E10" s="4">
        <v>37278.502</v>
      </c>
      <c r="F10" s="4">
        <v>111183.007</v>
      </c>
      <c r="G10" s="37">
        <v>33356.616999999998</v>
      </c>
      <c r="H10" s="4">
        <v>4891.8419999999996</v>
      </c>
      <c r="I10" s="4">
        <v>12023</v>
      </c>
      <c r="J10" s="32"/>
      <c r="K10" s="11"/>
      <c r="L10" s="4"/>
      <c r="M10" s="4"/>
      <c r="O10" s="27"/>
      <c r="P10" s="28"/>
      <c r="Q10" s="27"/>
      <c r="R10" s="28"/>
    </row>
    <row r="11" spans="2:19" ht="30">
      <c r="B11" s="6" t="s">
        <v>41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27"/>
      <c r="P11" s="28"/>
      <c r="Q11" s="27"/>
      <c r="R11" s="28"/>
    </row>
    <row r="12" spans="2:19">
      <c r="B12" s="6" t="s">
        <v>42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27"/>
      <c r="P12" s="28"/>
      <c r="Q12" s="27"/>
      <c r="R12" s="28"/>
    </row>
    <row r="13" spans="2:19" ht="30">
      <c r="B13" s="6" t="s">
        <v>43</v>
      </c>
      <c r="C13" s="9">
        <f>'Форма № 2'!D14</f>
        <v>2281239</v>
      </c>
      <c r="D13" s="9"/>
      <c r="E13" s="4">
        <v>276262</v>
      </c>
      <c r="F13" s="4">
        <v>1087702</v>
      </c>
      <c r="G13" s="4">
        <v>326988</v>
      </c>
      <c r="H13" s="4">
        <v>91550</v>
      </c>
      <c r="I13" s="4">
        <v>498737</v>
      </c>
      <c r="J13" s="4"/>
      <c r="K13" s="11"/>
      <c r="L13" s="4"/>
      <c r="M13" s="4"/>
      <c r="O13" s="29"/>
      <c r="P13" s="29"/>
      <c r="Q13" s="28"/>
      <c r="R13" s="28"/>
    </row>
    <row r="14" spans="2:19" ht="23.25" customHeight="1">
      <c r="B14" s="6" t="s">
        <v>44</v>
      </c>
      <c r="C14" s="37"/>
      <c r="D14" s="4"/>
      <c r="E14" s="4"/>
      <c r="F14" s="4"/>
      <c r="G14" s="4"/>
      <c r="H14" s="4"/>
      <c r="I14" s="4"/>
      <c r="J14" s="4"/>
      <c r="K14" s="4"/>
      <c r="L14" s="26"/>
      <c r="M14" s="4"/>
      <c r="P14" s="14"/>
    </row>
    <row r="15" spans="2:19" ht="16.5" customHeight="1" collapsed="1">
      <c r="B15" s="41" t="s">
        <v>65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2:19" ht="12.75" customHeight="1">
      <c r="B16" s="42" t="s">
        <v>26</v>
      </c>
      <c r="C16" s="43" t="s">
        <v>27</v>
      </c>
      <c r="D16" s="44" t="s">
        <v>25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2:32" ht="86.25" customHeight="1">
      <c r="B17" s="42"/>
      <c r="C17" s="43"/>
      <c r="D17" s="2" t="s">
        <v>28</v>
      </c>
      <c r="E17" s="2" t="s">
        <v>29</v>
      </c>
      <c r="F17" s="2" t="s">
        <v>30</v>
      </c>
      <c r="G17" s="2" t="s">
        <v>31</v>
      </c>
      <c r="H17" s="2" t="s">
        <v>32</v>
      </c>
      <c r="I17" s="2" t="s">
        <v>33</v>
      </c>
      <c r="J17" s="2" t="s">
        <v>34</v>
      </c>
      <c r="K17" s="2" t="s">
        <v>35</v>
      </c>
      <c r="L17" s="2" t="s">
        <v>36</v>
      </c>
      <c r="M17" s="2" t="s">
        <v>37</v>
      </c>
    </row>
    <row r="18" spans="2:32" ht="10.5" customHeight="1">
      <c r="B18" s="3"/>
      <c r="C18" s="4">
        <v>1</v>
      </c>
      <c r="D18" s="4">
        <v>2</v>
      </c>
      <c r="E18" s="4">
        <v>3</v>
      </c>
      <c r="F18" s="4">
        <v>4</v>
      </c>
      <c r="G18" s="4">
        <v>5</v>
      </c>
      <c r="H18" s="4">
        <v>6</v>
      </c>
      <c r="I18" s="4">
        <v>7</v>
      </c>
      <c r="J18" s="4">
        <v>8</v>
      </c>
      <c r="K18" s="4">
        <v>9</v>
      </c>
      <c r="L18" s="4">
        <v>10</v>
      </c>
      <c r="M18" s="4">
        <v>11</v>
      </c>
    </row>
    <row r="19" spans="2:32" ht="18" customHeight="1">
      <c r="B19" s="5" t="s">
        <v>38</v>
      </c>
      <c r="C19" s="33">
        <f>C20+C21+C22+C23</f>
        <v>1354255.169</v>
      </c>
      <c r="D19" s="33"/>
      <c r="E19" s="33">
        <f>SUM(E20:E23)</f>
        <v>135121.323</v>
      </c>
      <c r="F19" s="33">
        <f t="shared" ref="F19:I19" si="1">SUM(F20:F23)</f>
        <v>719703.58499999996</v>
      </c>
      <c r="G19" s="33">
        <f t="shared" si="1"/>
        <v>216466.359</v>
      </c>
      <c r="H19" s="33">
        <f t="shared" si="1"/>
        <v>70085.456000000006</v>
      </c>
      <c r="I19" s="33">
        <f t="shared" si="1"/>
        <v>212878.44600000005</v>
      </c>
      <c r="J19" s="33"/>
      <c r="K19" s="35"/>
      <c r="L19" s="33"/>
      <c r="M19" s="33"/>
      <c r="O19" s="36"/>
      <c r="P19" s="14"/>
      <c r="Q19" s="36"/>
      <c r="R19" s="36"/>
      <c r="S19" s="36"/>
    </row>
    <row r="20" spans="2:32" ht="36.75" customHeight="1">
      <c r="B20" s="6" t="s">
        <v>39</v>
      </c>
      <c r="C20" s="33">
        <f>'Форма № 2'!E15</f>
        <v>560528.11800000002</v>
      </c>
      <c r="D20" s="33"/>
      <c r="E20" s="34">
        <v>71489.679000000004</v>
      </c>
      <c r="F20" s="34">
        <v>293861.32699999999</v>
      </c>
      <c r="G20" s="34">
        <v>88641.410999999993</v>
      </c>
      <c r="H20" s="34">
        <v>31936.215</v>
      </c>
      <c r="I20" s="34">
        <v>74599.486000000034</v>
      </c>
      <c r="J20" s="33"/>
      <c r="K20" s="35"/>
      <c r="L20" s="34"/>
      <c r="M20" s="34"/>
      <c r="O20" s="36"/>
      <c r="P20" s="14"/>
      <c r="Q20" s="36"/>
      <c r="R20" s="36"/>
      <c r="S20" s="36"/>
    </row>
    <row r="21" spans="2:32" ht="33.75" customHeight="1">
      <c r="B21" s="6" t="s">
        <v>55</v>
      </c>
      <c r="C21" s="33">
        <f>'Форма № 2'!E16</f>
        <v>359006.83399999997</v>
      </c>
      <c r="D21" s="33"/>
      <c r="E21" s="34">
        <v>8153.2950000000001</v>
      </c>
      <c r="F21" s="34">
        <v>232213.42499999999</v>
      </c>
      <c r="G21" s="34">
        <v>69526.876000000004</v>
      </c>
      <c r="H21" s="34">
        <v>12667.004999999999</v>
      </c>
      <c r="I21" s="34">
        <v>36446.233</v>
      </c>
      <c r="J21" s="33"/>
      <c r="K21" s="35"/>
      <c r="L21" s="34"/>
      <c r="M21" s="34"/>
      <c r="O21" s="36"/>
      <c r="P21" s="14"/>
      <c r="Q21" s="36"/>
      <c r="R21" s="36"/>
      <c r="S21" s="36"/>
      <c r="T21" s="36"/>
    </row>
    <row r="22" spans="2:32" ht="34.5" customHeight="1">
      <c r="B22" s="6" t="s">
        <v>56</v>
      </c>
      <c r="C22" s="33">
        <f>'Форма № 2'!E17</f>
        <v>205044.99</v>
      </c>
      <c r="D22" s="33"/>
      <c r="E22" s="34">
        <v>37023.875999999997</v>
      </c>
      <c r="F22" s="34">
        <v>49104.548000000003</v>
      </c>
      <c r="G22" s="34">
        <v>14803.495000000001</v>
      </c>
      <c r="H22" s="34">
        <v>21363.438999999998</v>
      </c>
      <c r="I22" s="34">
        <v>82749.631999999998</v>
      </c>
      <c r="J22" s="33"/>
      <c r="K22" s="35"/>
      <c r="L22" s="34"/>
      <c r="M22" s="34"/>
      <c r="O22" s="36"/>
      <c r="P22" s="14"/>
      <c r="Q22" s="36"/>
      <c r="R22" s="36"/>
      <c r="S22" s="36"/>
      <c r="T22" s="36"/>
    </row>
    <row r="23" spans="2:32">
      <c r="B23" s="6" t="s">
        <v>40</v>
      </c>
      <c r="C23" s="33">
        <f>'Форма № 2'!E18</f>
        <v>229675.22700000001</v>
      </c>
      <c r="D23" s="33"/>
      <c r="E23" s="34">
        <v>18454.473000000002</v>
      </c>
      <c r="F23" s="34">
        <v>144524.285</v>
      </c>
      <c r="G23" s="34">
        <v>43494.576999999997</v>
      </c>
      <c r="H23" s="34">
        <v>4118.7969999999996</v>
      </c>
      <c r="I23" s="34">
        <v>19083.095000000016</v>
      </c>
      <c r="J23" s="33"/>
      <c r="K23" s="35"/>
      <c r="L23" s="34"/>
      <c r="M23" s="34"/>
      <c r="O23" s="36"/>
      <c r="P23" s="14"/>
      <c r="Q23" s="36"/>
      <c r="R23" s="36"/>
      <c r="S23" s="36"/>
      <c r="T23" s="36"/>
    </row>
    <row r="24" spans="2:32" ht="34.5" customHeight="1">
      <c r="B24" s="6" t="s">
        <v>41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O24" s="36"/>
    </row>
    <row r="25" spans="2:32">
      <c r="B25" s="6" t="s">
        <v>42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O25" s="36"/>
    </row>
    <row r="26" spans="2:32" ht="27" customHeight="1">
      <c r="B26" s="6" t="s">
        <v>43</v>
      </c>
      <c r="C26" s="33">
        <f>'Форма № 2'!E14</f>
        <v>2498441</v>
      </c>
      <c r="D26" s="34"/>
      <c r="E26" s="34">
        <v>306034</v>
      </c>
      <c r="F26" s="34">
        <v>1230744.709</v>
      </c>
      <c r="G26" s="34">
        <v>370217.34299999999</v>
      </c>
      <c r="H26" s="34">
        <v>111702.988</v>
      </c>
      <c r="I26" s="34">
        <v>479741.95999999996</v>
      </c>
      <c r="J26" s="34"/>
      <c r="K26" s="34"/>
      <c r="L26" s="34"/>
      <c r="M26" s="34"/>
      <c r="O26" s="36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2:32" ht="17.25" customHeight="1">
      <c r="B27" s="6" t="s">
        <v>44</v>
      </c>
      <c r="C27" s="34"/>
      <c r="D27" s="34"/>
      <c r="E27" s="34"/>
      <c r="F27" s="34"/>
      <c r="G27" s="34"/>
      <c r="H27" s="34"/>
      <c r="I27" s="34"/>
      <c r="J27" s="34"/>
      <c r="K27" s="34"/>
      <c r="L27" s="26"/>
      <c r="M27" s="34"/>
      <c r="O27" s="36"/>
    </row>
    <row r="28" spans="2:32" ht="16.5" customHeight="1">
      <c r="B28" s="41" t="s">
        <v>66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O28" s="36"/>
    </row>
    <row r="29" spans="2:32" ht="20.25" customHeight="1">
      <c r="B29" s="42" t="s">
        <v>26</v>
      </c>
      <c r="C29" s="43" t="s">
        <v>27</v>
      </c>
      <c r="D29" s="44" t="s">
        <v>25</v>
      </c>
      <c r="E29" s="44"/>
      <c r="F29" s="44"/>
      <c r="G29" s="44"/>
      <c r="H29" s="44"/>
      <c r="I29" s="44"/>
      <c r="J29" s="44"/>
      <c r="K29" s="44"/>
      <c r="L29" s="44"/>
      <c r="M29" s="44"/>
      <c r="O29" s="36"/>
    </row>
    <row r="30" spans="2:32" ht="90">
      <c r="B30" s="42"/>
      <c r="C30" s="43"/>
      <c r="D30" s="30" t="s">
        <v>28</v>
      </c>
      <c r="E30" s="30" t="s">
        <v>29</v>
      </c>
      <c r="F30" s="30" t="s">
        <v>30</v>
      </c>
      <c r="G30" s="30" t="s">
        <v>31</v>
      </c>
      <c r="H30" s="30" t="s">
        <v>32</v>
      </c>
      <c r="I30" s="30" t="s">
        <v>33</v>
      </c>
      <c r="J30" s="30" t="s">
        <v>34</v>
      </c>
      <c r="K30" s="30" t="s">
        <v>35</v>
      </c>
      <c r="L30" s="30" t="s">
        <v>36</v>
      </c>
      <c r="M30" s="30" t="s">
        <v>37</v>
      </c>
      <c r="O30" s="36"/>
    </row>
    <row r="31" spans="2:32">
      <c r="B31" s="3"/>
      <c r="C31" s="31">
        <v>1</v>
      </c>
      <c r="D31" s="31">
        <v>2</v>
      </c>
      <c r="E31" s="31">
        <v>3</v>
      </c>
      <c r="F31" s="31">
        <v>4</v>
      </c>
      <c r="G31" s="31">
        <v>5</v>
      </c>
      <c r="H31" s="31">
        <v>6</v>
      </c>
      <c r="I31" s="31">
        <v>7</v>
      </c>
      <c r="J31" s="31">
        <v>8</v>
      </c>
      <c r="K31" s="31">
        <v>9</v>
      </c>
      <c r="L31" s="31">
        <v>10</v>
      </c>
      <c r="M31" s="31">
        <v>11</v>
      </c>
      <c r="O31" s="36"/>
    </row>
    <row r="32" spans="2:32">
      <c r="B32" s="5" t="s">
        <v>38</v>
      </c>
      <c r="C32" s="9">
        <f>C33+C34+C35+C36</f>
        <v>1381340.27238</v>
      </c>
      <c r="D32" s="9"/>
      <c r="E32" s="33">
        <f>SUM(E33:E36)</f>
        <v>141877.38915</v>
      </c>
      <c r="F32" s="33">
        <f>SUM(F33:F36)</f>
        <v>755688.76425000001</v>
      </c>
      <c r="G32" s="33">
        <f t="shared" ref="G32:I32" si="2">SUM(G33:G36)</f>
        <v>227289.67694999999</v>
      </c>
      <c r="H32" s="33">
        <f t="shared" si="2"/>
        <v>73589.728799999997</v>
      </c>
      <c r="I32" s="33">
        <f t="shared" si="2"/>
        <v>182894.71322999991</v>
      </c>
      <c r="J32" s="9"/>
      <c r="K32" s="10"/>
      <c r="L32" s="9"/>
      <c r="M32" s="9"/>
      <c r="O32" s="36"/>
    </row>
    <row r="33" spans="2:15" ht="30">
      <c r="B33" s="6" t="s">
        <v>39</v>
      </c>
      <c r="C33" s="9">
        <f>'Форма № 2'!G15</f>
        <v>571738.68036</v>
      </c>
      <c r="D33" s="9"/>
      <c r="E33" s="34">
        <f>E20*1.05</f>
        <v>75064.162950000013</v>
      </c>
      <c r="F33" s="34">
        <f t="shared" ref="F33:H33" si="3">F20*1.05</f>
        <v>308554.39335000003</v>
      </c>
      <c r="G33" s="34">
        <f t="shared" si="3"/>
        <v>93073.481549999997</v>
      </c>
      <c r="H33" s="34">
        <f t="shared" si="3"/>
        <v>33533.025750000001</v>
      </c>
      <c r="I33" s="34">
        <v>61513.616759999946</v>
      </c>
      <c r="J33" s="9"/>
      <c r="K33" s="11"/>
      <c r="L33" s="31"/>
      <c r="M33" s="31"/>
      <c r="O33" s="36"/>
    </row>
    <row r="34" spans="2:15" ht="30">
      <c r="B34" s="6" t="s">
        <v>55</v>
      </c>
      <c r="C34" s="9">
        <f>'Форма № 2'!G16</f>
        <v>366186.97067999997</v>
      </c>
      <c r="D34" s="9"/>
      <c r="E34" s="34">
        <f>E21*1.05</f>
        <v>8560.95975</v>
      </c>
      <c r="F34" s="34">
        <f t="shared" ref="F34:H34" si="4">F21*1.05</f>
        <v>243824.09625</v>
      </c>
      <c r="G34" s="34">
        <f t="shared" si="4"/>
        <v>73003.219800000006</v>
      </c>
      <c r="H34" s="34">
        <f t="shared" si="4"/>
        <v>13300.355250000001</v>
      </c>
      <c r="I34" s="34">
        <v>27498.33962999998</v>
      </c>
      <c r="J34" s="9"/>
      <c r="K34" s="11"/>
      <c r="L34" s="31"/>
      <c r="M34" s="31"/>
      <c r="O34" s="36"/>
    </row>
    <row r="35" spans="2:15" ht="30">
      <c r="B35" s="6" t="s">
        <v>56</v>
      </c>
      <c r="C35" s="9">
        <f>'Форма № 2'!G17</f>
        <v>209145.8898</v>
      </c>
      <c r="D35" s="9"/>
      <c r="E35" s="34">
        <f>E22*1.05</f>
        <v>38875.069799999997</v>
      </c>
      <c r="F35" s="34">
        <f t="shared" ref="F35:H35" si="5">F22*1.05</f>
        <v>51559.775400000006</v>
      </c>
      <c r="G35" s="34">
        <f t="shared" si="5"/>
        <v>15543.669750000001</v>
      </c>
      <c r="H35" s="34">
        <f t="shared" si="5"/>
        <v>22431.610949999998</v>
      </c>
      <c r="I35" s="34">
        <v>80735.763899999991</v>
      </c>
      <c r="J35" s="9"/>
      <c r="K35" s="11"/>
      <c r="L35" s="31"/>
      <c r="M35" s="31"/>
      <c r="O35" s="36"/>
    </row>
    <row r="36" spans="2:15">
      <c r="B36" s="6" t="s">
        <v>40</v>
      </c>
      <c r="C36" s="9">
        <f>'Форма № 2'!G18</f>
        <v>234268.73154000001</v>
      </c>
      <c r="D36" s="9"/>
      <c r="E36" s="34">
        <f>E23*1.05</f>
        <v>19377.196650000002</v>
      </c>
      <c r="F36" s="34">
        <f t="shared" ref="F36:H36" si="6">F23*1.05</f>
        <v>151750.49925000002</v>
      </c>
      <c r="G36" s="34">
        <f t="shared" si="6"/>
        <v>45669.305849999997</v>
      </c>
      <c r="H36" s="34">
        <f t="shared" si="6"/>
        <v>4324.7368499999993</v>
      </c>
      <c r="I36" s="34">
        <v>13146.992939999991</v>
      </c>
      <c r="J36" s="9"/>
      <c r="K36" s="11"/>
      <c r="L36" s="31"/>
      <c r="M36" s="31"/>
      <c r="O36" s="36"/>
    </row>
    <row r="37" spans="2:15" ht="30">
      <c r="B37" s="6" t="s">
        <v>41</v>
      </c>
      <c r="C37" s="31"/>
      <c r="D37" s="31"/>
      <c r="E37" s="34"/>
      <c r="F37" s="34"/>
      <c r="G37" s="34"/>
      <c r="H37" s="34"/>
      <c r="I37" s="34"/>
      <c r="J37" s="9"/>
      <c r="K37" s="31"/>
      <c r="L37" s="31"/>
      <c r="M37" s="31"/>
      <c r="O37" s="36"/>
    </row>
    <row r="38" spans="2:15">
      <c r="B38" s="6" t="s">
        <v>42</v>
      </c>
      <c r="C38" s="31"/>
      <c r="D38" s="31"/>
      <c r="E38" s="34"/>
      <c r="F38" s="34"/>
      <c r="G38" s="34"/>
      <c r="H38" s="34"/>
      <c r="I38" s="34"/>
      <c r="J38" s="9"/>
      <c r="K38" s="31"/>
      <c r="L38" s="31"/>
      <c r="M38" s="31"/>
      <c r="O38" s="36"/>
    </row>
    <row r="39" spans="2:15" ht="30">
      <c r="B39" s="6" t="s">
        <v>43</v>
      </c>
      <c r="C39" s="9">
        <f>'Форма № 2'!G14</f>
        <v>2663328</v>
      </c>
      <c r="D39" s="31"/>
      <c r="E39" s="34">
        <v>352645</v>
      </c>
      <c r="F39" s="34">
        <v>1306865</v>
      </c>
      <c r="G39" s="34">
        <v>394673</v>
      </c>
      <c r="H39" s="34">
        <v>107470</v>
      </c>
      <c r="I39" s="34">
        <v>501675</v>
      </c>
      <c r="J39" s="9"/>
      <c r="K39" s="31"/>
      <c r="L39" s="31"/>
      <c r="M39" s="31"/>
      <c r="O39" s="36"/>
    </row>
    <row r="40" spans="2:15" ht="20.25" customHeight="1">
      <c r="B40" s="6" t="s">
        <v>44</v>
      </c>
      <c r="C40" s="31"/>
      <c r="D40" s="31"/>
      <c r="E40" s="31"/>
      <c r="F40" s="31"/>
      <c r="G40" s="31"/>
      <c r="H40" s="34"/>
      <c r="I40" s="34"/>
      <c r="J40" s="31"/>
      <c r="K40" s="25"/>
      <c r="L40" s="26"/>
      <c r="M40" s="25"/>
    </row>
  </sheetData>
  <mergeCells count="14">
    <mergeCell ref="U26:AF26"/>
    <mergeCell ref="B28:M28"/>
    <mergeCell ref="B29:B30"/>
    <mergeCell ref="C29:C30"/>
    <mergeCell ref="D29:M29"/>
    <mergeCell ref="B15:M15"/>
    <mergeCell ref="B16:B17"/>
    <mergeCell ref="C16:C17"/>
    <mergeCell ref="D16:M16"/>
    <mergeCell ref="B1:M1"/>
    <mergeCell ref="B2:M2"/>
    <mergeCell ref="B3:B4"/>
    <mergeCell ref="C3:C4"/>
    <mergeCell ref="D3:M3"/>
  </mergeCells>
  <phoneticPr fontId="0" type="noConversion"/>
  <pageMargins left="0.4" right="0.39370078740157483" top="0.36" bottom="0.27559055118110237" header="0.24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№ 2</vt:lpstr>
      <vt:lpstr>Форма № 2 продолж. </vt:lpstr>
      <vt:lpstr>'Форма № 2'!Область_печати</vt:lpstr>
      <vt:lpstr>'Форма № 2 продолж.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2015-04-28T06:53:40Z</cp:lastPrinted>
  <dcterms:created xsi:type="dcterms:W3CDTF">2006-09-16T00:00:00Z</dcterms:created>
  <dcterms:modified xsi:type="dcterms:W3CDTF">2026-03-31T05:12:29Z</dcterms:modified>
</cp:coreProperties>
</file>